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Hoja1" sheetId="1" r:id="rId1"/>
    <sheet name="Hoja2" sheetId="2" state="hidden" r:id="rId2"/>
    <sheet name="Estadistica de Quejas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<sst xmlns="http://schemas.openxmlformats.org/spreadsheetml/2006/main" count="124" uniqueCount="31">
  <si>
    <t xml:space="preserve">MATRIZ SERVICIO AL CLIENTE TIPO DE QUEJAS Y LA VIA </t>
  </si>
  <si>
    <t>TRIMESTRE ENERO - MARZO  2023</t>
  </si>
  <si>
    <t>Tipo de Queja</t>
  </si>
  <si>
    <t>Estandar</t>
  </si>
  <si>
    <t>Recibidas</t>
  </si>
  <si>
    <t>En Proceso</t>
  </si>
  <si>
    <t>Completadas a Tiempo</t>
  </si>
  <si>
    <t>Vencidas</t>
  </si>
  <si>
    <t>Porcentaje de Cumplimiento</t>
  </si>
  <si>
    <t>Manejo Temerario</t>
  </si>
  <si>
    <t>100% de quejas procesadas en un tiempo no mayor a 10 dias laborales</t>
  </si>
  <si>
    <t>Incumplimiento de paradas</t>
  </si>
  <si>
    <t>Facilidad de Acceso</t>
  </si>
  <si>
    <t>Exceso de Velocidad</t>
  </si>
  <si>
    <t>Agresión Verbal</t>
  </si>
  <si>
    <t xml:space="preserve">Via </t>
  </si>
  <si>
    <t>Atendidas a Tiempo</t>
  </si>
  <si>
    <t>Call Center</t>
  </si>
  <si>
    <t>100% de quejas atendidas en un tiempo no mayor a 10 dias laborales</t>
  </si>
  <si>
    <t>Presencial</t>
  </si>
  <si>
    <t xml:space="preserve">Correo Electronico </t>
  </si>
  <si>
    <t>Buzon de Quejas</t>
  </si>
  <si>
    <t>SAIP</t>
  </si>
  <si>
    <t>311 (TRES UNO UNO)</t>
  </si>
  <si>
    <t>ESTADISTICA DE QUEJAS Y SUGERENCIAS SEGUNDO TRIMESTRE-2023</t>
  </si>
  <si>
    <t>TRIMESTRE ABRIL - JUNIO 2023</t>
  </si>
  <si>
    <t>-</t>
  </si>
  <si>
    <t>Dir. Planificacion y Desarrollo</t>
  </si>
  <si>
    <t>ESTADISTICA DE QUEJAS Y SUGERENCIAS PRIMER TRIMESTRE-2023</t>
  </si>
  <si>
    <t>N/A</t>
  </si>
  <si>
    <t>Direccion de Planificacion y Desarrollo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</si>
</sst>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178" formatCode="d/m/yyyy"/>
  </numFmts>
  <fonts count="30">
    <font>
      <sz val="11"/>
      <color theme="1"/>
      <name val="Calibri"/>
      <charset val="134"/>
      <scheme val="minor"/>
    </font>
    <font>
      <b/>
      <sz val="20"/>
      <color theme="1"/>
      <name val="Times New Roman"/>
      <charset val="134"/>
    </font>
    <font>
      <sz val="11"/>
      <name val="Calibri"/>
      <charset val="134"/>
      <scheme val="minor"/>
    </font>
    <font>
      <i/>
      <sz val="14"/>
      <color theme="1"/>
      <name val="Calibri"/>
      <charset val="134"/>
    </font>
    <font>
      <b/>
      <sz val="14"/>
      <color theme="1"/>
      <name val="Calibri"/>
      <charset val="134"/>
    </font>
    <font>
      <sz val="14"/>
      <color theme="1"/>
      <name val="Calibri"/>
      <charset val="134"/>
    </font>
    <font>
      <sz val="11"/>
      <color theme="1"/>
      <name val="Calibri"/>
      <charset val="134"/>
    </font>
    <font>
      <b/>
      <sz val="16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6"/>
      <color theme="1"/>
      <name val="Tahoma"/>
      <charset val="134"/>
    </font>
    <font>
      <b/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rgb="FF548135"/>
      </left>
      <right/>
      <top style="medium">
        <color rgb="FF548135"/>
      </top>
      <bottom/>
      <diagonal/>
    </border>
    <border>
      <left/>
      <right/>
      <top style="medium">
        <color rgb="FF548135"/>
      </top>
      <bottom/>
      <diagonal/>
    </border>
    <border>
      <left/>
      <right style="medium">
        <color rgb="FF548135"/>
      </right>
      <top style="medium">
        <color rgb="FF548135"/>
      </top>
      <bottom/>
      <diagonal/>
    </border>
    <border>
      <left style="medium">
        <color rgb="FF548135"/>
      </left>
      <right/>
      <top/>
      <bottom style="medium">
        <color rgb="FF548135"/>
      </bottom>
      <diagonal/>
    </border>
    <border>
      <left/>
      <right/>
      <top/>
      <bottom style="medium">
        <color rgb="FF548135"/>
      </bottom>
      <diagonal/>
    </border>
    <border>
      <left/>
      <right style="medium">
        <color rgb="FF548135"/>
      </right>
      <top/>
      <bottom style="medium">
        <color rgb="FF548135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0" borderId="1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27" fillId="18" borderId="16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3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0" xfId="0" applyFont="1"/>
    <xf numFmtId="0" fontId="3" fillId="4" borderId="7" xfId="0" applyFont="1" applyFill="1" applyBorder="1" applyAlignment="1">
      <alignment horizontal="left" vertical="center" wrapText="1"/>
    </xf>
    <xf numFmtId="0" fontId="6" fillId="0" borderId="8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0" fontId="8" fillId="0" borderId="0" xfId="0" applyFont="1" applyAlignment="1">
      <alignment vertical="center" wrapText="1"/>
    </xf>
    <xf numFmtId="0" fontId="9" fillId="5" borderId="0" xfId="0" applyFont="1" applyFill="1" applyBorder="1" applyAlignment="1">
      <alignment horizontal="center"/>
    </xf>
    <xf numFmtId="0" fontId="2" fillId="0" borderId="0" xfId="0" applyFont="1" applyBorder="1"/>
    <xf numFmtId="0" fontId="6" fillId="5" borderId="0" xfId="0" applyFont="1" applyFill="1" applyBorder="1"/>
    <xf numFmtId="0" fontId="5" fillId="0" borderId="0" xfId="0" applyNumberFormat="1" applyFont="1" applyAlignment="1">
      <alignment horizontal="center" vertical="center" wrapText="1"/>
    </xf>
    <xf numFmtId="0" fontId="4" fillId="0" borderId="0" xfId="0" applyFont="1"/>
    <xf numFmtId="178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dxfs count="60"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</dxfs>
  <tableStyles count="6">
    <tableStyle name="Hoja1-style" pivot="0" count="3">
      <tableStyleElement type="headerRow" dxfId="44"/>
      <tableStyleElement type="firstRowStripe" dxfId="43"/>
      <tableStyleElement type="secondRowStripe" dxfId="42"/>
    </tableStyle>
    <tableStyle name="Hoja1-style 2" pivot="0" count="3">
      <tableStyleElement type="headerRow" dxfId="47"/>
      <tableStyleElement type="firstRowStripe" dxfId="46"/>
      <tableStyleElement type="secondRowStripe" dxfId="45"/>
    </tableStyle>
    <tableStyle name="Hoja2-style" pivot="0" count="3">
      <tableStyleElement type="headerRow" dxfId="50"/>
      <tableStyleElement type="firstRowStripe" dxfId="49"/>
      <tableStyleElement type="secondRowStripe" dxfId="48"/>
    </tableStyle>
    <tableStyle name="Hoja2-style 2" pivot="0" count="3">
      <tableStyleElement type="headerRow" dxfId="53"/>
      <tableStyleElement type="firstRowStripe" dxfId="52"/>
      <tableStyleElement type="secondRowStripe" dxfId="51"/>
    </tableStyle>
    <tableStyle name="Estadistica de Quejas-style" pivot="0" count="3">
      <tableStyleElement type="headerRow" dxfId="56"/>
      <tableStyleElement type="firstRowStripe" dxfId="55"/>
      <tableStyleElement type="secondRowStripe" dxfId="54"/>
    </tableStyle>
    <tableStyle name="Estadistica de Quejas-style 2" pivot="0" count="3">
      <tableStyleElement type="headerRow" dxfId="59"/>
      <tableStyleElement type="firstRowStripe" dxfId="58"/>
      <tableStyleElement type="secondRowStripe" dxfId="5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Hoja1!$A$7:$A$11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Hoja1!$E$7:$E$11</c:f>
              <c:numCache>
                <c:formatCode>General</c:formatCode>
                <c:ptCount val="5"/>
                <c:pt idx="0">
                  <c:v>9</c:v>
                </c:pt>
                <c:pt idx="1">
                  <c:v>19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50459713"/>
        <c:axId val="162703104"/>
      </c:barChart>
      <c:catAx>
        <c:axId val="45045971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</a:p>
        </c:txPr>
        <c:crossAx val="162703104"/>
        <c:crosses val="autoZero"/>
        <c:auto val="1"/>
        <c:lblAlgn val="ctr"/>
        <c:lblOffset val="100"/>
        <c:noMultiLvlLbl val="0"/>
      </c:catAx>
      <c:valAx>
        <c:axId val="16270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</a:p>
        </c:txPr>
        <c:crossAx val="45045971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lang="es-E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Hoja1!$A$14:$A$19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Hoja1!$E$14:$E$19</c:f>
              <c:numCache>
                <c:formatCode>General</c:formatCode>
                <c:ptCount val="6"/>
                <c:pt idx="0">
                  <c:v>41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50459713"/>
        <c:axId val="162703104"/>
      </c:barChart>
      <c:catAx>
        <c:axId val="45045971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</a:p>
        </c:txPr>
        <c:crossAx val="162703104"/>
        <c:crosses val="autoZero"/>
        <c:auto val="1"/>
        <c:lblAlgn val="ctr"/>
        <c:lblOffset val="100"/>
        <c:noMultiLvlLbl val="0"/>
      </c:catAx>
      <c:valAx>
        <c:axId val="16270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</a:p>
        </c:txPr>
        <c:crossAx val="45045971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lang="es-ES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161925</xdr:colOff>
      <xdr:row>4</xdr:row>
      <xdr:rowOff>11430</xdr:rowOff>
    </xdr:from>
    <xdr:to>
      <xdr:col>18</xdr:col>
      <xdr:colOff>180340</xdr:colOff>
      <xdr:row>10</xdr:row>
      <xdr:rowOff>690880</xdr:rowOff>
    </xdr:to>
    <xdr:graphicFrame>
      <xdr:nvGraphicFramePr>
        <xdr:cNvPr id="3" name="Gráfico 2"/>
        <xdr:cNvGraphicFramePr/>
      </xdr:nvGraphicFramePr>
      <xdr:xfrm>
        <a:off x="14077950" y="840105"/>
        <a:ext cx="7162165" cy="3975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18</xdr:col>
      <xdr:colOff>18415</xdr:colOff>
      <xdr:row>18</xdr:row>
      <xdr:rowOff>403225</xdr:rowOff>
    </xdr:to>
    <xdr:graphicFrame>
      <xdr:nvGraphicFramePr>
        <xdr:cNvPr id="4" name="Gráfico 3"/>
        <xdr:cNvGraphicFramePr/>
      </xdr:nvGraphicFramePr>
      <xdr:xfrm>
        <a:off x="13916025" y="5314950"/>
        <a:ext cx="7162165" cy="3975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.acosta\Desktop\CARTA%20DE%20SUBSANACION\Subsanacion%20de%20Quejas\Estadisticas%20Cartas%20de%20Subsanacion%202022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Base de Datos"/>
      <sheetName val="Ene-Mar"/>
      <sheetName val="Abr-Jun"/>
      <sheetName val="Jul-Sep"/>
      <sheetName val="Oct-Dic"/>
      <sheetName val="Servicio al Clien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displayName="Table_1" ref="A6:G11">
  <tableColumns count="7">
    <tableColumn id="1" name="Tipo de Queja" dataDxfId="0"/>
    <tableColumn id="2" name="Estandar" dataDxfId="1"/>
    <tableColumn id="3" name="Recibidas" dataDxfId="2"/>
    <tableColumn id="4" name="En Proceso" dataDxfId="3"/>
    <tableColumn id="5" name="Completadas a Tiempo" dataDxfId="4"/>
    <tableColumn id="6" name="Vencidas" dataDxfId="5"/>
    <tableColumn id="7" name="Porcentaje de Cumplimiento" dataDxfId="6"/>
  </tableColumns>
  <tableStyleInfo name="Hoja1-style" showFirstColumn="1" showLastColumn="1" showRowStripes="1" showColumnStripes="0"/>
</table>
</file>

<file path=xl/tables/table2.xml><?xml version="1.0" encoding="utf-8"?>
<table xmlns="http://schemas.openxmlformats.org/spreadsheetml/2006/main" id="2" displayName="Table_2" ref="A13:G19">
  <tableColumns count="7">
    <tableColumn id="1" name="Via " dataDxfId="7"/>
    <tableColumn id="2" name="Estandar" dataDxfId="8"/>
    <tableColumn id="3" name="Recibidas" dataDxfId="9"/>
    <tableColumn id="4" name="En Proceso" dataDxfId="10"/>
    <tableColumn id="5" name="Atendidas a Tiempo" dataDxfId="11"/>
    <tableColumn id="6" name="Vencidas" dataDxfId="12"/>
    <tableColumn id="7" name="Porcentaje de Cumplimiento" dataDxfId="13"/>
  </tableColumns>
  <tableStyleInfo name="Hoja1-style 2" showFirstColumn="1" showLastColumn="1" showRowStripes="1" showColumnStripes="0"/>
</table>
</file>

<file path=xl/tables/table3.xml><?xml version="1.0" encoding="utf-8"?>
<table xmlns="http://schemas.openxmlformats.org/spreadsheetml/2006/main" id="3" displayName="Table_3" ref="A6:G11">
  <tableColumns count="7">
    <tableColumn id="1" name="Tipo de Queja" dataDxfId="14"/>
    <tableColumn id="2" name="Estandar" dataDxfId="15"/>
    <tableColumn id="3" name="Recibidas" dataDxfId="16"/>
    <tableColumn id="4" name="En Proceso" dataDxfId="17"/>
    <tableColumn id="5" name="Completadas a Tiempo" dataDxfId="18"/>
    <tableColumn id="6" name="Vencidas" dataDxfId="19"/>
    <tableColumn id="7" name="Porcentaje de Cumplimiento" dataDxfId="20"/>
  </tableColumns>
  <tableStyleInfo name="Hoja2-style" showFirstColumn="1" showLastColumn="1" showRowStripes="1" showColumnStripes="0"/>
</table>
</file>

<file path=xl/tables/table4.xml><?xml version="1.0" encoding="utf-8"?>
<table xmlns="http://schemas.openxmlformats.org/spreadsheetml/2006/main" id="4" displayName="Table_4" ref="A13:G19">
  <tableColumns count="7">
    <tableColumn id="1" name="Via " dataDxfId="21"/>
    <tableColumn id="2" name="Estandar" dataDxfId="22"/>
    <tableColumn id="3" name="Recibidas" dataDxfId="23"/>
    <tableColumn id="4" name="En Proceso" dataDxfId="24"/>
    <tableColumn id="5" name="Atendidas a Tiempo" dataDxfId="25"/>
    <tableColumn id="6" name="Vencidas" dataDxfId="26"/>
    <tableColumn id="7" name="Porcentaje de Cumplimiento" dataDxfId="27"/>
  </tableColumns>
  <tableStyleInfo name="Hoja2-style 2" showFirstColumn="1" showLastColumn="1" showRowStripes="1" showColumnStripes="0"/>
</table>
</file>

<file path=xl/tables/table5.xml><?xml version="1.0" encoding="utf-8"?>
<table xmlns="http://schemas.openxmlformats.org/spreadsheetml/2006/main" id="5" displayName="Table_5" ref="A5:G10">
  <tableColumns count="7">
    <tableColumn id="1" name="Tipo de Queja" dataDxfId="28"/>
    <tableColumn id="2" name="Estandar" dataDxfId="29"/>
    <tableColumn id="3" name="Recibidas" dataDxfId="30"/>
    <tableColumn id="4" name="En Proceso" dataDxfId="31"/>
    <tableColumn id="5" name="Completadas a Tiempo" dataDxfId="32"/>
    <tableColumn id="6" name="Vencidas" dataDxfId="33"/>
    <tableColumn id="7" name="Porcentaje de Cumplimiento" dataDxfId="34"/>
  </tableColumns>
  <tableStyleInfo name="Estadistica de Quejas-style" showFirstColumn="1" showLastColumn="1" showRowStripes="1" showColumnStripes="0"/>
</table>
</file>

<file path=xl/tables/table6.xml><?xml version="1.0" encoding="utf-8"?>
<table xmlns="http://schemas.openxmlformats.org/spreadsheetml/2006/main" id="6" displayName="Table_6" ref="A12:G18">
  <tableColumns count="7">
    <tableColumn id="1" name="Via " dataDxfId="35"/>
    <tableColumn id="2" name="Estandar" dataDxfId="36"/>
    <tableColumn id="3" name="Recibidas" dataDxfId="37"/>
    <tableColumn id="4" name="En Proceso" dataDxfId="38"/>
    <tableColumn id="5" name="Atendidas a Tiempo" dataDxfId="39"/>
    <tableColumn id="6" name="Vencidas" dataDxfId="40"/>
    <tableColumn id="7" name="Porcentaje de Cumplimiento" dataDxfId="41"/>
  </tableColumns>
  <tableStyleInfo name="Estadistica de Quejas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1000"/>
  <sheetViews>
    <sheetView tabSelected="1" zoomScale="70" zoomScaleNormal="70" workbookViewId="0">
      <selection activeCell="J2" sqref="J2"/>
    </sheetView>
  </sheetViews>
  <sheetFormatPr defaultColWidth="14.4285714285714" defaultRowHeight="15" customHeight="1"/>
  <cols>
    <col min="1" max="1" width="24.4285714285714" customWidth="1"/>
    <col min="2" max="2" width="41" customWidth="1"/>
    <col min="3" max="3" width="18.8571428571429" customWidth="1"/>
    <col min="4" max="4" width="20.5714285714286" customWidth="1"/>
    <col min="5" max="5" width="34.2857142857143" customWidth="1"/>
    <col min="6" max="6" width="18.5714285714286" customWidth="1"/>
    <col min="7" max="7" width="40.2857142857143" customWidth="1"/>
    <col min="8" max="26" width="10.7142857142857" customWidth="1"/>
  </cols>
  <sheetData>
    <row r="2" ht="19.5" spans="1:7">
      <c r="A2" s="23" t="s">
        <v>0</v>
      </c>
      <c r="B2" s="24"/>
      <c r="C2" s="24"/>
      <c r="D2" s="24"/>
      <c r="E2" s="24"/>
      <c r="F2" s="24"/>
      <c r="G2" s="24"/>
    </row>
    <row r="3" ht="15.75" spans="1:7">
      <c r="A3" s="25"/>
      <c r="B3" s="25"/>
      <c r="C3" s="25"/>
      <c r="D3" s="25"/>
      <c r="E3" s="25"/>
      <c r="F3" s="25"/>
      <c r="G3" s="25"/>
    </row>
    <row r="4" spans="1:7">
      <c r="A4" s="2" t="s">
        <v>1</v>
      </c>
      <c r="B4" s="3"/>
      <c r="C4" s="3"/>
      <c r="D4" s="3"/>
      <c r="E4" s="3"/>
      <c r="F4" s="3"/>
      <c r="G4" s="4"/>
    </row>
    <row r="5" ht="15.75" spans="1:7">
      <c r="A5" s="5"/>
      <c r="B5" s="6"/>
      <c r="C5" s="6"/>
      <c r="D5" s="6"/>
      <c r="E5" s="6"/>
      <c r="F5" s="6"/>
      <c r="G5" s="7"/>
    </row>
    <row r="6" ht="18.75" spans="1:7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ht="56.25" spans="1:7">
      <c r="A7" s="9" t="s">
        <v>9</v>
      </c>
      <c r="B7" s="10" t="s">
        <v>10</v>
      </c>
      <c r="C7" s="11">
        <v>9</v>
      </c>
      <c r="D7" s="11">
        <v>0</v>
      </c>
      <c r="E7" s="26">
        <f>+C7</f>
        <v>9</v>
      </c>
      <c r="F7" s="11">
        <v>0</v>
      </c>
      <c r="G7" s="12">
        <f t="shared" ref="G7:G11" si="0">+C7/E7</f>
        <v>1</v>
      </c>
    </row>
    <row r="8" ht="56.25" spans="1:7">
      <c r="A8" s="9" t="s">
        <v>11</v>
      </c>
      <c r="B8" s="10" t="s">
        <v>10</v>
      </c>
      <c r="C8" s="11">
        <v>19</v>
      </c>
      <c r="D8" s="11">
        <v>0</v>
      </c>
      <c r="E8" s="26">
        <f>+C8</f>
        <v>19</v>
      </c>
      <c r="F8" s="11">
        <v>0</v>
      </c>
      <c r="G8" s="12">
        <f t="shared" si="0"/>
        <v>1</v>
      </c>
    </row>
    <row r="9" ht="56.25" spans="1:7">
      <c r="A9" s="13" t="s">
        <v>12</v>
      </c>
      <c r="B9" s="10" t="s">
        <v>10</v>
      </c>
      <c r="C9" s="11">
        <v>6</v>
      </c>
      <c r="D9" s="11">
        <v>0</v>
      </c>
      <c r="E9" s="26">
        <f t="shared" ref="E9:E18" si="1">+C9</f>
        <v>6</v>
      </c>
      <c r="F9" s="11">
        <v>0</v>
      </c>
      <c r="G9" s="12">
        <f t="shared" si="0"/>
        <v>1</v>
      </c>
    </row>
    <row r="10" ht="56.25" spans="1:7">
      <c r="A10" s="14" t="s">
        <v>13</v>
      </c>
      <c r="B10" s="10" t="s">
        <v>10</v>
      </c>
      <c r="C10" s="11">
        <v>3</v>
      </c>
      <c r="D10" s="11">
        <v>0</v>
      </c>
      <c r="E10" s="26">
        <f t="shared" si="1"/>
        <v>3</v>
      </c>
      <c r="F10" s="11">
        <v>0</v>
      </c>
      <c r="G10" s="12">
        <f t="shared" si="0"/>
        <v>1</v>
      </c>
    </row>
    <row r="11" ht="56.25" spans="1:7">
      <c r="A11" s="9" t="s">
        <v>14</v>
      </c>
      <c r="B11" s="10" t="s">
        <v>10</v>
      </c>
      <c r="C11" s="11">
        <v>7</v>
      </c>
      <c r="D11" s="11">
        <v>0</v>
      </c>
      <c r="E11" s="26">
        <f t="shared" si="1"/>
        <v>7</v>
      </c>
      <c r="F11" s="11">
        <v>0</v>
      </c>
      <c r="G11" s="12">
        <f t="shared" si="0"/>
        <v>1</v>
      </c>
    </row>
    <row r="12" ht="18.75" spans="1:7">
      <c r="A12" s="15"/>
      <c r="B12" s="15"/>
      <c r="C12" s="15"/>
      <c r="D12" s="15"/>
      <c r="E12" s="15"/>
      <c r="F12" s="15"/>
      <c r="G12" s="15"/>
    </row>
    <row r="13" ht="18.75" spans="1:11">
      <c r="A13" s="8" t="s">
        <v>15</v>
      </c>
      <c r="B13" s="8" t="s">
        <v>3</v>
      </c>
      <c r="C13" s="8" t="s">
        <v>4</v>
      </c>
      <c r="D13" s="8" t="s">
        <v>5</v>
      </c>
      <c r="E13" s="8" t="s">
        <v>16</v>
      </c>
      <c r="F13" s="8" t="s">
        <v>7</v>
      </c>
      <c r="G13" s="8" t="s">
        <v>8</v>
      </c>
      <c r="K13" s="30"/>
    </row>
    <row r="14" ht="56.25" spans="1:10">
      <c r="A14" s="9" t="s">
        <v>17</v>
      </c>
      <c r="B14" s="10" t="s">
        <v>18</v>
      </c>
      <c r="C14" s="11">
        <v>41</v>
      </c>
      <c r="D14" s="11">
        <v>0</v>
      </c>
      <c r="E14" s="26">
        <f t="shared" si="1"/>
        <v>41</v>
      </c>
      <c r="F14" s="11">
        <v>0</v>
      </c>
      <c r="G14" s="12">
        <f>+C14/E14</f>
        <v>1</v>
      </c>
      <c r="J14" s="30"/>
    </row>
    <row r="15" ht="56.25" spans="1:7">
      <c r="A15" s="9" t="s">
        <v>19</v>
      </c>
      <c r="B15" s="10" t="s">
        <v>18</v>
      </c>
      <c r="C15" s="11">
        <v>0</v>
      </c>
      <c r="D15" s="11">
        <v>0</v>
      </c>
      <c r="E15" s="26">
        <f t="shared" si="1"/>
        <v>0</v>
      </c>
      <c r="F15" s="11">
        <v>0</v>
      </c>
      <c r="G15" s="12"/>
    </row>
    <row r="16" ht="56.25" spans="1:7">
      <c r="A16" s="13" t="s">
        <v>20</v>
      </c>
      <c r="B16" s="10" t="s">
        <v>18</v>
      </c>
      <c r="C16" s="11">
        <v>3</v>
      </c>
      <c r="D16" s="11">
        <v>0</v>
      </c>
      <c r="E16" s="26">
        <f t="shared" si="1"/>
        <v>3</v>
      </c>
      <c r="F16" s="11">
        <v>0</v>
      </c>
      <c r="G16" s="12">
        <f>+C16/E16</f>
        <v>1</v>
      </c>
    </row>
    <row r="17" ht="56.25" spans="1:7">
      <c r="A17" s="16" t="s">
        <v>21</v>
      </c>
      <c r="B17" s="10" t="s">
        <v>18</v>
      </c>
      <c r="C17" s="11">
        <v>0</v>
      </c>
      <c r="D17" s="11">
        <v>0</v>
      </c>
      <c r="E17" s="26">
        <f t="shared" si="1"/>
        <v>0</v>
      </c>
      <c r="F17" s="11">
        <v>0</v>
      </c>
      <c r="G17" s="12"/>
    </row>
    <row r="18" ht="56.25" spans="1:7">
      <c r="A18" s="9" t="s">
        <v>22</v>
      </c>
      <c r="B18" s="10" t="s">
        <v>18</v>
      </c>
      <c r="C18" s="11">
        <v>0</v>
      </c>
      <c r="D18" s="11">
        <v>0</v>
      </c>
      <c r="E18" s="26">
        <f t="shared" si="1"/>
        <v>0</v>
      </c>
      <c r="F18" s="11">
        <v>0</v>
      </c>
      <c r="G18" s="12"/>
    </row>
    <row r="19" ht="56.25" spans="1:7">
      <c r="A19" s="9" t="s">
        <v>23</v>
      </c>
      <c r="B19" s="10" t="s">
        <v>18</v>
      </c>
      <c r="C19" s="11">
        <v>0</v>
      </c>
      <c r="D19" s="11">
        <v>0</v>
      </c>
      <c r="E19" s="26">
        <f>+C19</f>
        <v>0</v>
      </c>
      <c r="F19" s="11">
        <v>0</v>
      </c>
      <c r="G19" s="12"/>
    </row>
    <row r="21" ht="22.5" customHeight="1" spans="1:2">
      <c r="A21" s="27"/>
      <c r="B21" s="28"/>
    </row>
    <row r="22" ht="27.75" customHeight="1" spans="1:2">
      <c r="A22" s="27"/>
      <c r="B22" s="29"/>
    </row>
    <row r="23" ht="37.5" customHeight="1" spans="1:2">
      <c r="A23" s="27"/>
      <c r="B23" s="29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G2"/>
    <mergeCell ref="A4:G5"/>
  </mergeCells>
  <pageMargins left="0.7" right="0.7" top="0.75" bottom="0.75" header="0" footer="0"/>
  <pageSetup paperSize="9" fitToWidth="0" orientation="landscape"/>
  <headerFooter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00"/>
  <sheetViews>
    <sheetView workbookViewId="0">
      <selection activeCell="A1" sqref="A1:Q1"/>
    </sheetView>
  </sheetViews>
  <sheetFormatPr defaultColWidth="14.4285714285714" defaultRowHeight="15" customHeight="1"/>
  <cols>
    <col min="1" max="1" width="24.4285714285714" customWidth="1"/>
    <col min="2" max="2" width="41" customWidth="1"/>
    <col min="3" max="3" width="18.8571428571429" customWidth="1"/>
    <col min="4" max="4" width="20.5714285714286" customWidth="1"/>
    <col min="5" max="5" width="34.2857142857143" customWidth="1"/>
    <col min="6" max="6" width="18.5714285714286" customWidth="1"/>
    <col min="7" max="7" width="40.2857142857143" customWidth="1"/>
    <col min="8" max="26" width="10.7142857142857" customWidth="1"/>
  </cols>
  <sheetData>
    <row r="1" ht="25.5" spans="1:1">
      <c r="A1" s="1" t="s">
        <v>24</v>
      </c>
    </row>
    <row r="2" ht="20.25" spans="1:1">
      <c r="A2" s="19"/>
    </row>
    <row r="4" spans="1:7">
      <c r="A4" s="2" t="s">
        <v>25</v>
      </c>
      <c r="B4" s="3"/>
      <c r="C4" s="3"/>
      <c r="D4" s="3"/>
      <c r="E4" s="3"/>
      <c r="F4" s="3"/>
      <c r="G4" s="4"/>
    </row>
    <row r="5" ht="15.75" spans="1:7">
      <c r="A5" s="5"/>
      <c r="B5" s="6"/>
      <c r="C5" s="6"/>
      <c r="D5" s="6"/>
      <c r="E5" s="6"/>
      <c r="F5" s="6"/>
      <c r="G5" s="7"/>
    </row>
    <row r="6" ht="18.75" spans="1:7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ht="56.25" spans="1:7">
      <c r="A7" s="9" t="s">
        <v>9</v>
      </c>
      <c r="B7" s="10" t="s">
        <v>10</v>
      </c>
      <c r="C7" s="11">
        <v>3</v>
      </c>
      <c r="D7" s="11">
        <v>0</v>
      </c>
      <c r="E7" s="11">
        <f>+Hoja2!$C7</f>
        <v>3</v>
      </c>
      <c r="F7" s="11">
        <f>+Hoja2!$C7-Hoja2!$E7</f>
        <v>0</v>
      </c>
      <c r="G7" s="12">
        <f>Hoja2!$C7/Hoja2!$E7</f>
        <v>1</v>
      </c>
    </row>
    <row r="8" ht="56.25" spans="1:7">
      <c r="A8" s="9" t="s">
        <v>11</v>
      </c>
      <c r="B8" s="10" t="s">
        <v>10</v>
      </c>
      <c r="C8" s="11">
        <v>12</v>
      </c>
      <c r="D8" s="11">
        <v>0</v>
      </c>
      <c r="E8" s="11">
        <f>+Hoja2!$C8</f>
        <v>12</v>
      </c>
      <c r="F8" s="11">
        <f>+Hoja2!$C8-Hoja2!$E8</f>
        <v>0</v>
      </c>
      <c r="G8" s="12">
        <f>Hoja2!$C8/Hoja2!$E8</f>
        <v>1</v>
      </c>
    </row>
    <row r="9" ht="56.25" spans="1:7">
      <c r="A9" s="13" t="s">
        <v>12</v>
      </c>
      <c r="B9" s="10" t="s">
        <v>10</v>
      </c>
      <c r="C9" s="11">
        <v>6</v>
      </c>
      <c r="D9" s="11">
        <v>0</v>
      </c>
      <c r="E9" s="11">
        <f>+Hoja2!$C9</f>
        <v>6</v>
      </c>
      <c r="F9" s="11">
        <f>+Hoja2!$C9-Hoja2!$E9</f>
        <v>0</v>
      </c>
      <c r="G9" s="12">
        <f>Hoja2!$C9/Hoja2!$E9</f>
        <v>1</v>
      </c>
    </row>
    <row r="10" ht="56.25" spans="1:7">
      <c r="A10" s="14" t="s">
        <v>13</v>
      </c>
      <c r="B10" s="10" t="s">
        <v>10</v>
      </c>
      <c r="C10" s="11" t="e">
        <f>+VLOOKUP(Hoja2!$A10,'[1]Base de Datos'!$A$18:$G$24,4,)</f>
        <v>#N/A</v>
      </c>
      <c r="D10" s="11">
        <v>0</v>
      </c>
      <c r="E10" s="11" t="e">
        <f>+Hoja2!$C10</f>
        <v>#N/A</v>
      </c>
      <c r="F10" s="11" t="e">
        <f>+Hoja2!$C10-Hoja2!$E10</f>
        <v>#N/A</v>
      </c>
      <c r="G10" s="12" t="s">
        <v>26</v>
      </c>
    </row>
    <row r="11" ht="56.25" spans="1:7">
      <c r="A11" s="9" t="s">
        <v>14</v>
      </c>
      <c r="B11" s="10" t="s">
        <v>10</v>
      </c>
      <c r="C11" s="11">
        <v>7</v>
      </c>
      <c r="D11" s="11">
        <v>0</v>
      </c>
      <c r="E11" s="11">
        <f>+Hoja2!$C11</f>
        <v>7</v>
      </c>
      <c r="F11" s="11">
        <f>+Hoja2!$C11-Hoja2!$E11</f>
        <v>0</v>
      </c>
      <c r="G11" s="12">
        <f>Hoja2!$C11/Hoja2!$E11</f>
        <v>1</v>
      </c>
    </row>
    <row r="12" ht="18.75" spans="1:7">
      <c r="A12" s="15"/>
      <c r="B12" s="15"/>
      <c r="C12" s="15"/>
      <c r="D12" s="15"/>
      <c r="E12" s="15"/>
      <c r="F12" s="15"/>
      <c r="G12" s="15"/>
    </row>
    <row r="13" ht="18.75" spans="1:7">
      <c r="A13" s="8" t="s">
        <v>15</v>
      </c>
      <c r="B13" s="8" t="s">
        <v>3</v>
      </c>
      <c r="C13" s="8" t="s">
        <v>4</v>
      </c>
      <c r="D13" s="8" t="s">
        <v>5</v>
      </c>
      <c r="E13" s="8" t="s">
        <v>16</v>
      </c>
      <c r="F13" s="8" t="s">
        <v>7</v>
      </c>
      <c r="G13" s="8" t="s">
        <v>8</v>
      </c>
    </row>
    <row r="14" ht="56.25" spans="1:7">
      <c r="A14" s="9" t="s">
        <v>17</v>
      </c>
      <c r="B14" s="10" t="s">
        <v>18</v>
      </c>
      <c r="C14" s="11">
        <v>52</v>
      </c>
      <c r="D14" s="11">
        <v>0</v>
      </c>
      <c r="E14" s="11">
        <f>+Hoja2!$C14</f>
        <v>52</v>
      </c>
      <c r="F14" s="11">
        <f>+Hoja2!$C14-Hoja2!$E14</f>
        <v>0</v>
      </c>
      <c r="G14" s="12">
        <f>+Hoja2!$C14/Hoja2!$E14</f>
        <v>1</v>
      </c>
    </row>
    <row r="15" ht="56.25" spans="1:7">
      <c r="A15" s="9" t="s">
        <v>19</v>
      </c>
      <c r="B15" s="10" t="s">
        <v>18</v>
      </c>
      <c r="C15" s="11" t="e">
        <f>+VLOOKUP(Hoja2!$A15,'[1]Base de Datos'!$A$52:$G$59,4,)</f>
        <v>#N/A</v>
      </c>
      <c r="D15" s="11">
        <v>0</v>
      </c>
      <c r="E15" s="11" t="e">
        <f>+Hoja2!$C15</f>
        <v>#N/A</v>
      </c>
      <c r="F15" s="11" t="e">
        <f>+Hoja2!$C15-Hoja2!$E15</f>
        <v>#N/A</v>
      </c>
      <c r="G15" s="12" t="s">
        <v>26</v>
      </c>
    </row>
    <row r="16" ht="56.25" spans="1:7">
      <c r="A16" s="13" t="s">
        <v>20</v>
      </c>
      <c r="B16" s="10" t="s">
        <v>18</v>
      </c>
      <c r="C16" s="11">
        <v>7</v>
      </c>
      <c r="D16" s="11">
        <v>0</v>
      </c>
      <c r="E16" s="11">
        <f>+Hoja2!$C16</f>
        <v>7</v>
      </c>
      <c r="F16" s="11">
        <f>+Hoja2!$C16-Hoja2!$E16</f>
        <v>0</v>
      </c>
      <c r="G16" s="12">
        <f>+Hoja2!$C16/Hoja2!$E16</f>
        <v>1</v>
      </c>
    </row>
    <row r="17" ht="56.25" spans="1:7">
      <c r="A17" s="16" t="s">
        <v>21</v>
      </c>
      <c r="B17" s="10" t="s">
        <v>18</v>
      </c>
      <c r="C17" s="11">
        <v>2</v>
      </c>
      <c r="D17" s="11">
        <v>0</v>
      </c>
      <c r="E17" s="11">
        <f>+Hoja2!$C17</f>
        <v>2</v>
      </c>
      <c r="F17" s="11">
        <f>+Hoja2!$C17-Hoja2!$E17</f>
        <v>0</v>
      </c>
      <c r="G17" s="12">
        <f>+Hoja2!$C17/Hoja2!$E17</f>
        <v>1</v>
      </c>
    </row>
    <row r="18" ht="56.25" spans="1:7">
      <c r="A18" s="9" t="s">
        <v>22</v>
      </c>
      <c r="B18" s="10" t="s">
        <v>18</v>
      </c>
      <c r="C18" s="11" t="e">
        <f>+VLOOKUP(Hoja2!$A18,'[1]Base de Datos'!$A$52:$G$59,4,)</f>
        <v>#N/A</v>
      </c>
      <c r="D18" s="11">
        <v>0</v>
      </c>
      <c r="E18" s="11" t="e">
        <f>+Hoja2!$C18</f>
        <v>#N/A</v>
      </c>
      <c r="F18" s="11" t="e">
        <f>+Hoja2!$C18-Hoja2!$E18</f>
        <v>#N/A</v>
      </c>
      <c r="G18" s="12" t="s">
        <v>26</v>
      </c>
    </row>
    <row r="19" ht="56.25" spans="1:7">
      <c r="A19" s="9" t="s">
        <v>23</v>
      </c>
      <c r="B19" s="10" t="s">
        <v>18</v>
      </c>
      <c r="C19" s="11">
        <v>0</v>
      </c>
      <c r="D19" s="11">
        <v>0</v>
      </c>
      <c r="E19" s="11">
        <f>+Hoja2!$C19</f>
        <v>0</v>
      </c>
      <c r="F19" s="11">
        <f>+Hoja2!$C19-Hoja2!$E19</f>
        <v>0</v>
      </c>
      <c r="G19" s="12" t="s">
        <v>26</v>
      </c>
    </row>
    <row r="21" ht="15.75" customHeight="1" spans="2:7">
      <c r="B21" s="20" t="s">
        <v>27</v>
      </c>
      <c r="C21" s="21"/>
      <c r="D21" s="21"/>
      <c r="E21" s="21"/>
      <c r="F21" s="21"/>
      <c r="G21" s="2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Q1"/>
    <mergeCell ref="A2:G2"/>
    <mergeCell ref="B21:F21"/>
    <mergeCell ref="A4:G5"/>
  </mergeCells>
  <pageMargins left="0.7" right="0.7" top="0.75" bottom="0.75" header="0" footer="0"/>
  <pageSetup paperSize="1" orientation="landscape"/>
  <headerFooter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00"/>
  <sheetViews>
    <sheetView workbookViewId="0">
      <selection activeCell="A1" sqref="A1:Q1"/>
    </sheetView>
  </sheetViews>
  <sheetFormatPr defaultColWidth="14.4285714285714" defaultRowHeight="15" customHeight="1"/>
  <cols>
    <col min="1" max="1" width="24.4285714285714" customWidth="1"/>
    <col min="2" max="2" width="41" customWidth="1"/>
    <col min="3" max="3" width="18.8571428571429" customWidth="1"/>
    <col min="4" max="4" width="20.5714285714286" customWidth="1"/>
    <col min="5" max="5" width="34.2857142857143" customWidth="1"/>
    <col min="6" max="6" width="18.5714285714286" customWidth="1"/>
    <col min="7" max="7" width="40.2857142857143" customWidth="1"/>
    <col min="8" max="26" width="10.7142857142857" customWidth="1"/>
  </cols>
  <sheetData>
    <row r="1" ht="25.5" spans="1:1">
      <c r="A1" s="1" t="s">
        <v>28</v>
      </c>
    </row>
    <row r="2" ht="26.25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7">
      <c r="A3" s="2" t="s">
        <v>1</v>
      </c>
      <c r="B3" s="3"/>
      <c r="C3" s="3"/>
      <c r="D3" s="3"/>
      <c r="E3" s="3"/>
      <c r="F3" s="3"/>
      <c r="G3" s="4"/>
    </row>
    <row r="4" ht="15.75" spans="1:7">
      <c r="A4" s="5"/>
      <c r="B4" s="6"/>
      <c r="C4" s="6"/>
      <c r="D4" s="6"/>
      <c r="E4" s="6"/>
      <c r="F4" s="6"/>
      <c r="G4" s="7"/>
    </row>
    <row r="5" ht="18.75" spans="1:7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</row>
    <row r="6" ht="56.25" spans="1:7">
      <c r="A6" s="9" t="s">
        <v>9</v>
      </c>
      <c r="B6" s="10" t="s">
        <v>10</v>
      </c>
      <c r="C6" s="11">
        <v>3</v>
      </c>
      <c r="D6" s="11">
        <v>0</v>
      </c>
      <c r="E6" s="11">
        <f>+'Estadistica de Quejas'!$C6</f>
        <v>3</v>
      </c>
      <c r="F6" s="11">
        <f>+'Estadistica de Quejas'!$C6-'Estadistica de Quejas'!$E6</f>
        <v>0</v>
      </c>
      <c r="G6" s="12">
        <f>'Estadistica de Quejas'!$C6/'Estadistica de Quejas'!$E6</f>
        <v>1</v>
      </c>
    </row>
    <row r="7" ht="56.25" spans="1:7">
      <c r="A7" s="9" t="s">
        <v>11</v>
      </c>
      <c r="B7" s="10" t="s">
        <v>10</v>
      </c>
      <c r="C7" s="11">
        <v>12</v>
      </c>
      <c r="D7" s="11">
        <v>0</v>
      </c>
      <c r="E7" s="11">
        <f>+'Estadistica de Quejas'!$C7</f>
        <v>12</v>
      </c>
      <c r="F7" s="11">
        <f>+'Estadistica de Quejas'!$C7-'Estadistica de Quejas'!$E7</f>
        <v>0</v>
      </c>
      <c r="G7" s="12">
        <f>'Estadistica de Quejas'!$C7/'Estadistica de Quejas'!$E7</f>
        <v>1</v>
      </c>
    </row>
    <row r="8" ht="56.25" spans="1:7">
      <c r="A8" s="13" t="s">
        <v>12</v>
      </c>
      <c r="B8" s="10" t="s">
        <v>10</v>
      </c>
      <c r="C8" s="11">
        <v>6</v>
      </c>
      <c r="D8" s="11">
        <v>0</v>
      </c>
      <c r="E8" s="11">
        <f>+'Estadistica de Quejas'!$C8</f>
        <v>6</v>
      </c>
      <c r="F8" s="11">
        <f>+'Estadistica de Quejas'!$C8-'Estadistica de Quejas'!$E8</f>
        <v>0</v>
      </c>
      <c r="G8" s="12">
        <f>'Estadistica de Quejas'!$C8/'Estadistica de Quejas'!$E8</f>
        <v>1</v>
      </c>
    </row>
    <row r="9" ht="56.25" spans="1:7">
      <c r="A9" s="14" t="s">
        <v>13</v>
      </c>
      <c r="B9" s="10" t="s">
        <v>10</v>
      </c>
      <c r="C9" s="11" t="e">
        <f>+VLOOKUP('Estadistica de Quejas'!$A9,'[1]Base de Datos'!$A$18:$G$24,3,)</f>
        <v>#N/A</v>
      </c>
      <c r="D9" s="11">
        <v>0</v>
      </c>
      <c r="E9" s="11" t="e">
        <f>+'Estadistica de Quejas'!$C9</f>
        <v>#N/A</v>
      </c>
      <c r="F9" s="11" t="e">
        <f>+'Estadistica de Quejas'!$C9-'Estadistica de Quejas'!$E9</f>
        <v>#N/A</v>
      </c>
      <c r="G9" s="12" t="s">
        <v>29</v>
      </c>
    </row>
    <row r="10" ht="56.25" spans="1:7">
      <c r="A10" s="9" t="s">
        <v>14</v>
      </c>
      <c r="B10" s="10" t="s">
        <v>10</v>
      </c>
      <c r="C10" s="11">
        <v>7</v>
      </c>
      <c r="D10" s="11">
        <v>0</v>
      </c>
      <c r="E10" s="11">
        <f>+'Estadistica de Quejas'!$C10</f>
        <v>7</v>
      </c>
      <c r="F10" s="11">
        <f>+'Estadistica de Quejas'!$C10-'Estadistica de Quejas'!$E10</f>
        <v>0</v>
      </c>
      <c r="G10" s="12">
        <f>'Estadistica de Quejas'!$C10/'Estadistica de Quejas'!$E10</f>
        <v>1</v>
      </c>
    </row>
    <row r="11" ht="18.75" spans="1:7">
      <c r="A11" s="15"/>
      <c r="B11" s="15"/>
      <c r="C11" s="15"/>
      <c r="D11" s="15"/>
      <c r="E11" s="15"/>
      <c r="F11" s="15"/>
      <c r="G11" s="15"/>
    </row>
    <row r="12" ht="18.75" spans="1:7">
      <c r="A12" s="8" t="s">
        <v>15</v>
      </c>
      <c r="B12" s="8" t="s">
        <v>3</v>
      </c>
      <c r="C12" s="8" t="s">
        <v>4</v>
      </c>
      <c r="D12" s="8" t="s">
        <v>5</v>
      </c>
      <c r="E12" s="8" t="s">
        <v>16</v>
      </c>
      <c r="F12" s="8" t="s">
        <v>7</v>
      </c>
      <c r="G12" s="8" t="s">
        <v>8</v>
      </c>
    </row>
    <row r="13" ht="56.25" spans="1:7">
      <c r="A13" s="9" t="s">
        <v>17</v>
      </c>
      <c r="B13" s="10" t="s">
        <v>18</v>
      </c>
      <c r="C13" s="11">
        <v>52</v>
      </c>
      <c r="D13" s="11">
        <v>0</v>
      </c>
      <c r="E13" s="11">
        <f>+'Estadistica de Quejas'!$C13</f>
        <v>52</v>
      </c>
      <c r="F13" s="11">
        <f>+'Estadistica de Quejas'!$C13-'Estadistica de Quejas'!$E13</f>
        <v>0</v>
      </c>
      <c r="G13" s="12">
        <f>+'Estadistica de Quejas'!$C13/'Estadistica de Quejas'!$E13</f>
        <v>1</v>
      </c>
    </row>
    <row r="14" ht="56.25" spans="1:7">
      <c r="A14" s="9" t="s">
        <v>19</v>
      </c>
      <c r="B14" s="10" t="s">
        <v>18</v>
      </c>
      <c r="C14" s="11" t="e">
        <f>+VLOOKUP('Estadistica de Quejas'!$A14,'[1]Base de Datos'!$A$52:$G$59,3,)</f>
        <v>#N/A</v>
      </c>
      <c r="D14" s="11">
        <v>0</v>
      </c>
      <c r="E14" s="11" t="e">
        <f>+'Estadistica de Quejas'!$C14</f>
        <v>#N/A</v>
      </c>
      <c r="F14" s="11" t="e">
        <f>+'Estadistica de Quejas'!$C14-'Estadistica de Quejas'!$E14</f>
        <v>#N/A</v>
      </c>
      <c r="G14" s="12" t="s">
        <v>26</v>
      </c>
    </row>
    <row r="15" ht="56.25" spans="1:7">
      <c r="A15" s="13" t="s">
        <v>20</v>
      </c>
      <c r="B15" s="10" t="s">
        <v>18</v>
      </c>
      <c r="C15" s="11">
        <v>7</v>
      </c>
      <c r="D15" s="11">
        <v>0</v>
      </c>
      <c r="E15" s="11">
        <f>+'Estadistica de Quejas'!$C15</f>
        <v>7</v>
      </c>
      <c r="F15" s="11">
        <f>+'Estadistica de Quejas'!$C15-'Estadistica de Quejas'!$E15</f>
        <v>0</v>
      </c>
      <c r="G15" s="12">
        <f>+'Estadistica de Quejas'!$C15/'Estadistica de Quejas'!$E15</f>
        <v>1</v>
      </c>
    </row>
    <row r="16" ht="56.25" spans="1:7">
      <c r="A16" s="16" t="s">
        <v>21</v>
      </c>
      <c r="B16" s="10" t="s">
        <v>18</v>
      </c>
      <c r="C16" s="11">
        <v>2</v>
      </c>
      <c r="D16" s="11">
        <v>0</v>
      </c>
      <c r="E16" s="11">
        <f>+'Estadistica de Quejas'!$C16</f>
        <v>2</v>
      </c>
      <c r="F16" s="11">
        <f>+'Estadistica de Quejas'!$C16-'Estadistica de Quejas'!$E16</f>
        <v>0</v>
      </c>
      <c r="G16" s="12">
        <f>+'Estadistica de Quejas'!$C16/'Estadistica de Quejas'!$E16</f>
        <v>1</v>
      </c>
    </row>
    <row r="17" ht="56.25" spans="1:7">
      <c r="A17" s="9" t="s">
        <v>22</v>
      </c>
      <c r="B17" s="10" t="s">
        <v>18</v>
      </c>
      <c r="C17" s="11" t="e">
        <f>+VLOOKUP('Estadistica de Quejas'!$A17,'[1]Base de Datos'!$A$52:$G$59,3,)</f>
        <v>#N/A</v>
      </c>
      <c r="D17" s="11">
        <v>0</v>
      </c>
      <c r="E17" s="11" t="e">
        <f>+'Estadistica de Quejas'!$C17</f>
        <v>#N/A</v>
      </c>
      <c r="F17" s="11" t="e">
        <f>+'Estadistica de Quejas'!$C17-'Estadistica de Quejas'!$E17</f>
        <v>#N/A</v>
      </c>
      <c r="G17" s="12" t="s">
        <v>26</v>
      </c>
    </row>
    <row r="18" ht="56.25" spans="1:7">
      <c r="A18" s="9" t="s">
        <v>23</v>
      </c>
      <c r="B18" s="10" t="s">
        <v>18</v>
      </c>
      <c r="C18" s="11">
        <v>0</v>
      </c>
      <c r="D18" s="11">
        <v>0</v>
      </c>
      <c r="E18" s="11">
        <f>+'Estadistica de Quejas'!$C18</f>
        <v>0</v>
      </c>
      <c r="F18" s="11">
        <f>+'Estadistica de Quejas'!$C18-'Estadistica de Quejas'!$E18</f>
        <v>0</v>
      </c>
      <c r="G18" s="12" t="s">
        <v>26</v>
      </c>
    </row>
    <row r="19" ht="18.75" spans="1:7">
      <c r="A19" s="9"/>
      <c r="B19" s="10"/>
      <c r="C19" s="11"/>
      <c r="D19" s="11"/>
      <c r="E19" s="11"/>
      <c r="F19" s="11"/>
      <c r="G19" s="12"/>
    </row>
    <row r="20" ht="18.75" spans="1:7">
      <c r="A20" s="9"/>
      <c r="B20" s="10"/>
      <c r="C20" s="11"/>
      <c r="D20" s="11"/>
      <c r="E20" s="11"/>
      <c r="F20" s="11"/>
      <c r="G20" s="12"/>
    </row>
    <row r="21" ht="15.75" customHeight="1" spans="1:7">
      <c r="A21" s="9"/>
      <c r="B21" s="10"/>
      <c r="C21" s="11"/>
      <c r="D21" s="11"/>
      <c r="E21" s="11"/>
      <c r="F21" s="11"/>
      <c r="G21" s="12"/>
    </row>
    <row r="22" ht="15.75" customHeight="1" spans="1:7">
      <c r="A22" s="9"/>
      <c r="B22" s="10"/>
      <c r="C22" s="11"/>
      <c r="D22" s="11"/>
      <c r="E22" s="11"/>
      <c r="F22" s="11"/>
      <c r="G22" s="12"/>
    </row>
    <row r="23" ht="15.75" customHeight="1" spans="6:7">
      <c r="F23" s="17"/>
      <c r="G23" s="17"/>
    </row>
    <row r="24" ht="15.75" customHeight="1" spans="2:2">
      <c r="B24" s="18" t="s">
        <v>30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Q1"/>
    <mergeCell ref="B24:Q24"/>
    <mergeCell ref="A3:G4"/>
  </mergeCells>
  <pageMargins left="0.7" right="0.7" top="0.75" bottom="0.75" header="0" footer="0"/>
  <pageSetup paperSize="1" orientation="landscape"/>
  <headerFooter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Hoja2</vt:lpstr>
      <vt:lpstr>Estadistica de Quejas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Maria Acosta Pimentel</dc:creator>
  <cp:lastModifiedBy>d.ventura</cp:lastModifiedBy>
  <dcterms:created xsi:type="dcterms:W3CDTF">2023-04-18T15:31:00Z</dcterms:created>
  <dcterms:modified xsi:type="dcterms:W3CDTF">2023-07-20T18:10:52Z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00430F473E2341F99583F83E48493FBD</vt:lpwstr>
  </property>
  <property fmtid="{D5CDD505-2E9C-101B-9397-08002B2CF9AE}" pid="3" name="KSOProductBuildVer">
    <vt:lpwstr>3082-11.2.0.11537</vt:lpwstr>
  </property>
</Properties>
</file>