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.fernandez\Desktop\"/>
    </mc:Choice>
  </mc:AlternateContent>
  <xr:revisionPtr revIDLastSave="0" documentId="8_{4ECC7D4C-25FD-4B9B-A7DF-8EFA780DA3AD}" xr6:coauthVersionLast="47" xr6:coauthVersionMax="47" xr10:uidLastSave="{00000000-0000-0000-0000-000000000000}"/>
  <bookViews>
    <workbookView xWindow="-120" yWindow="-120" windowWidth="29040" windowHeight="15840" xr2:uid="{B86C7B88-0798-43A3-9A5D-B2D57D2F4BF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C15" i="1"/>
  <c r="C14" i="1"/>
  <c r="C13" i="1"/>
  <c r="C12" i="1"/>
  <c r="C11" i="1"/>
  <c r="E11" i="1" s="1"/>
  <c r="C8" i="1"/>
  <c r="E8" i="1" s="1"/>
  <c r="C7" i="1"/>
  <c r="C6" i="1"/>
  <c r="C5" i="1"/>
  <c r="C4" i="1"/>
  <c r="F12" i="1" l="1"/>
  <c r="F4" i="1"/>
  <c r="G5" i="1"/>
  <c r="F6" i="1"/>
  <c r="F11" i="1"/>
  <c r="E5" i="1"/>
  <c r="F5" i="1" s="1"/>
  <c r="G11" i="1"/>
  <c r="E4" i="1"/>
  <c r="G4" i="1" s="1"/>
  <c r="F8" i="1"/>
  <c r="E12" i="1"/>
  <c r="E6" i="1"/>
  <c r="G6" i="1" s="1"/>
  <c r="E13" i="1"/>
  <c r="G13" i="1" s="1"/>
  <c r="F13" i="1"/>
  <c r="E7" i="1"/>
  <c r="F7" i="1" s="1"/>
  <c r="E14" i="1"/>
  <c r="F14" i="1" s="1"/>
  <c r="E15" i="1"/>
  <c r="F15" i="1" s="1"/>
</calcChain>
</file>

<file path=xl/sharedStrings.xml><?xml version="1.0" encoding="utf-8"?>
<sst xmlns="http://schemas.openxmlformats.org/spreadsheetml/2006/main" count="44" uniqueCount="25">
  <si>
    <t>TRIMESTRE JULIO - SEPTIEMBRE 2022</t>
  </si>
  <si>
    <t>Tipo de Queja</t>
  </si>
  <si>
    <t>Estandar</t>
  </si>
  <si>
    <t>Recibidas</t>
  </si>
  <si>
    <t>En Proceso</t>
  </si>
  <si>
    <t>Completadas a Tiempo</t>
  </si>
  <si>
    <t>Vencidas</t>
  </si>
  <si>
    <t>Porcentaje de Cumplimiento</t>
  </si>
  <si>
    <t>Manejo Temerario</t>
  </si>
  <si>
    <t>100% de quejas procesadas en un tiempo no mayor a 10 dias laborales</t>
  </si>
  <si>
    <t>Incumplimiento de paradas</t>
  </si>
  <si>
    <t>Facilidad de Acceso</t>
  </si>
  <si>
    <t>Exceso de Velocidad</t>
  </si>
  <si>
    <t>-</t>
  </si>
  <si>
    <t>Agresión Verbal</t>
  </si>
  <si>
    <t xml:space="preserve">Via </t>
  </si>
  <si>
    <t>Atendidas a Tiempo</t>
  </si>
  <si>
    <t>Call Center</t>
  </si>
  <si>
    <t>100% de quejas atendidas en un tiempo no mayor a 10 dias laborales</t>
  </si>
  <si>
    <t>Presencial</t>
  </si>
  <si>
    <t xml:space="preserve">Correo Electronico </t>
  </si>
  <si>
    <t>Buzon de Quejas</t>
  </si>
  <si>
    <t>SAIP</t>
  </si>
  <si>
    <t>311 (TRES UNO UNO)</t>
  </si>
  <si>
    <t>Dir.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</si>
</sst>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9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orcentaje" xfId="1" builtinId="5"/>
  </cellStyles>
  <dxfs count="18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0D4036C8-1285-425C-A6C3-A663677ACC8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4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cartas subsanacion - SEGUNDO trimestre 2022</a:t>
            </a:r>
            <a:endParaRPr lang="es-DO" sz="14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749135246563413"/>
          <c:y val="2.958501947934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'[1]Jul-Sep'!$C$3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'[1]Jul-Sep'!$A$4:$A$8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'[1]Jul-Sep'!$C$4:$C$8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D-476E-8262-2D078D8B6ACE}"/>
            </c:ext>
          </c:extLst>
        </c:ser>
        <c:ser>
          <c:idx val="1"/>
          <c:order val="1"/>
          <c:tx>
            <c:strRef>
              <c:f>'[1]Jul-Sep'!$E$3</c:f>
              <c:strCache>
                <c:ptCount val="1"/>
                <c:pt idx="0">
                  <c:v>Completadas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'[1]Jul-Sep'!$A$4:$A$8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'[1]Jul-Sep'!$E$4:$E$8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D-476E-8262-2D078D8B6A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medio de quejas canalizadas - segundo trimestre 2022</a:t>
            </a:r>
            <a:endParaRPr lang="es-DO" sz="18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'[1]Jul-Sep'!$C$10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'[1]Jul-Sep'!$A$11:$A$16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'[1]Jul-Sep'!$C$11:$C$16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8-4A0D-A99C-1892EA4031F9}"/>
            </c:ext>
          </c:extLst>
        </c:ser>
        <c:ser>
          <c:idx val="1"/>
          <c:order val="1"/>
          <c:tx>
            <c:strRef>
              <c:f>'[1]Jul-Sep'!$E$10</c:f>
              <c:strCache>
                <c:ptCount val="1"/>
                <c:pt idx="0">
                  <c:v>Atendidas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70AD47">
                  <a:shade val="76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'[1]Jul-Sep'!$A$11:$A$16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'[1]Jul-Sep'!$E$11:$E$16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8-4A0D-A99C-1892EA4031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0</xdr:row>
      <xdr:rowOff>2</xdr:rowOff>
    </xdr:from>
    <xdr:to>
      <xdr:col>18</xdr:col>
      <xdr:colOff>435428</xdr:colOff>
      <xdr:row>7</xdr:row>
      <xdr:rowOff>707571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C4D24E-0534-43C6-85D4-261C8D7A0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81644</xdr:colOff>
      <xdr:row>9</xdr:row>
      <xdr:rowOff>27214</xdr:rowOff>
    </xdr:from>
    <xdr:to>
      <xdr:col>18</xdr:col>
      <xdr:colOff>449035</xdr:colOff>
      <xdr:row>16</xdr:row>
      <xdr:rowOff>775607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1930A4-BBB3-4EBA-A4D3-8FDA89D51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sanacion%20de%20Quejas/Estadisticas%20Cartas%20de%20Subsana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Base de Datos"/>
      <sheetName val="Ene-Mar"/>
      <sheetName val="Abr-Jun"/>
      <sheetName val="Jul-Sep"/>
      <sheetName val="Oct-Dic"/>
    </sheetNames>
    <sheetDataSet>
      <sheetData sheetId="0"/>
      <sheetData sheetId="1">
        <row r="18">
          <cell r="A18" t="str">
            <v>Tipo de Queja</v>
          </cell>
          <cell r="B18" t="str">
            <v>Estandar</v>
          </cell>
          <cell r="C18" t="str">
            <v>Primer Trimestre</v>
          </cell>
          <cell r="D18" t="str">
            <v>Segundo Trimestre</v>
          </cell>
          <cell r="E18" t="str">
            <v>Tercer Trimestre</v>
          </cell>
          <cell r="F18" t="str">
            <v>Cuarto Trimestre</v>
          </cell>
          <cell r="G18" t="str">
            <v>Total General</v>
          </cell>
        </row>
        <row r="19">
          <cell r="A19" t="str">
            <v>Agresión Verbal</v>
          </cell>
          <cell r="B19" t="str">
            <v>100% de quejas procesadas en un tiempo no mayor a 10 dias laborales</v>
          </cell>
          <cell r="C19">
            <v>1</v>
          </cell>
          <cell r="D19">
            <v>1</v>
          </cell>
          <cell r="E19">
            <v>0</v>
          </cell>
          <cell r="G19">
            <v>2</v>
          </cell>
        </row>
        <row r="20">
          <cell r="A20" t="str">
            <v>Exceso de Velocidad</v>
          </cell>
          <cell r="B20" t="str">
            <v>100% de quejas procesadas en un tiempo no mayor a 10 dias laborales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</row>
        <row r="21">
          <cell r="A21" t="str">
            <v>Facilidad de Acceso</v>
          </cell>
          <cell r="B21" t="str">
            <v>100% de quejas procesadas en un tiempo no mayor a 10 dias laborales</v>
          </cell>
          <cell r="C21">
            <v>2</v>
          </cell>
          <cell r="D21">
            <v>1</v>
          </cell>
          <cell r="E21">
            <v>5</v>
          </cell>
          <cell r="G21">
            <v>8</v>
          </cell>
        </row>
        <row r="22">
          <cell r="A22" t="str">
            <v>Incumplimiento de Paradas</v>
          </cell>
          <cell r="B22" t="str">
            <v>100% de quejas procesadas en un tiempo no mayor a 10 dias laborales</v>
          </cell>
          <cell r="C22">
            <v>31</v>
          </cell>
          <cell r="D22">
            <v>19</v>
          </cell>
          <cell r="E22">
            <v>9</v>
          </cell>
          <cell r="G22">
            <v>59</v>
          </cell>
        </row>
        <row r="23">
          <cell r="A23" t="str">
            <v>Manejo Temerario</v>
          </cell>
          <cell r="B23" t="str">
            <v>100% de quejas procesadas en un tiempo no mayor a 10 dias laborales</v>
          </cell>
          <cell r="C23">
            <v>24</v>
          </cell>
          <cell r="D23">
            <v>23</v>
          </cell>
          <cell r="E23">
            <v>6</v>
          </cell>
          <cell r="G23">
            <v>53</v>
          </cell>
        </row>
        <row r="24">
          <cell r="A24" t="str">
            <v>Total General</v>
          </cell>
          <cell r="C24">
            <v>58</v>
          </cell>
          <cell r="D24">
            <v>44</v>
          </cell>
          <cell r="E24">
            <v>20</v>
          </cell>
          <cell r="F24">
            <v>0</v>
          </cell>
          <cell r="G24">
            <v>122</v>
          </cell>
        </row>
        <row r="52">
          <cell r="A52" t="str">
            <v>Tipo de Queja</v>
          </cell>
          <cell r="B52" t="str">
            <v>Estandar</v>
          </cell>
          <cell r="C52" t="str">
            <v>Primer Trimestre</v>
          </cell>
          <cell r="D52" t="str">
            <v>Segundo Trimestre</v>
          </cell>
          <cell r="E52" t="str">
            <v>Tercer Trimestre</v>
          </cell>
          <cell r="F52" t="str">
            <v>Cuarto Trimestre</v>
          </cell>
          <cell r="G52" t="str">
            <v>Total General</v>
          </cell>
        </row>
        <row r="53">
          <cell r="A53" t="str">
            <v>Call Center</v>
          </cell>
          <cell r="B53" t="str">
            <v>100% de quejas procesadas en un tiempo no mayor a 10 dias laborales</v>
          </cell>
          <cell r="C53">
            <v>47</v>
          </cell>
          <cell r="D53">
            <v>34</v>
          </cell>
          <cell r="E53">
            <v>14</v>
          </cell>
          <cell r="G53">
            <v>95</v>
          </cell>
        </row>
        <row r="54">
          <cell r="A54" t="str">
            <v xml:space="preserve">Correo Electronico </v>
          </cell>
          <cell r="B54" t="str">
            <v>100% de quejas procesadas en un tiempo no mayor a 10 dias laborales</v>
          </cell>
          <cell r="C54">
            <v>11</v>
          </cell>
          <cell r="D54">
            <v>10</v>
          </cell>
          <cell r="E54">
            <v>6</v>
          </cell>
          <cell r="G54">
            <v>27</v>
          </cell>
        </row>
        <row r="55">
          <cell r="A55" t="str">
            <v>Presencial</v>
          </cell>
          <cell r="B55" t="str">
            <v>100% de quejas procesadas en un tiempo no mayor a 10 dias laborales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</row>
        <row r="56">
          <cell r="A56" t="str">
            <v>SAIP</v>
          </cell>
          <cell r="B56" t="str">
            <v>100% de quejas procesadas en un tiempo no mayor a 10 dias laborales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</row>
        <row r="57">
          <cell r="A57">
            <v>311</v>
          </cell>
          <cell r="B57" t="str">
            <v>100% de quejas procesadas en un tiempo no mayor a 10 dias laborales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</row>
        <row r="58">
          <cell r="A58" t="str">
            <v>Buzon de Quejas</v>
          </cell>
          <cell r="B58" t="str">
            <v>100% de quejas procesadas en un tiempo no mayor a 10 dias laborales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</row>
        <row r="59">
          <cell r="A59" t="str">
            <v>Total General</v>
          </cell>
          <cell r="C59">
            <v>58</v>
          </cell>
          <cell r="D59">
            <v>44</v>
          </cell>
          <cell r="E59">
            <v>20</v>
          </cell>
          <cell r="F59">
            <v>0</v>
          </cell>
          <cell r="G59">
            <v>0</v>
          </cell>
        </row>
      </sheetData>
      <sheetData sheetId="2"/>
      <sheetData sheetId="3"/>
      <sheetData sheetId="4">
        <row r="3">
          <cell r="C3" t="str">
            <v>Recibidas</v>
          </cell>
          <cell r="E3" t="str">
            <v>Completadas a Tiempo</v>
          </cell>
        </row>
        <row r="4">
          <cell r="A4" t="str">
            <v>Manejo Temerario</v>
          </cell>
          <cell r="C4">
            <v>6</v>
          </cell>
          <cell r="E4">
            <v>6</v>
          </cell>
        </row>
        <row r="5">
          <cell r="A5" t="str">
            <v>Incumplimiento de paradas</v>
          </cell>
          <cell r="C5">
            <v>9</v>
          </cell>
          <cell r="E5">
            <v>9</v>
          </cell>
        </row>
        <row r="6">
          <cell r="A6" t="str">
            <v>Facilidad de Acceso</v>
          </cell>
          <cell r="C6">
            <v>5</v>
          </cell>
          <cell r="E6">
            <v>5</v>
          </cell>
        </row>
        <row r="7">
          <cell r="A7" t="str">
            <v>Exceso de Velocidad</v>
          </cell>
          <cell r="C7">
            <v>0</v>
          </cell>
          <cell r="E7">
            <v>0</v>
          </cell>
        </row>
        <row r="8">
          <cell r="A8" t="str">
            <v>Agresión Verbal</v>
          </cell>
          <cell r="C8">
            <v>0</v>
          </cell>
          <cell r="E8">
            <v>0</v>
          </cell>
        </row>
        <row r="10">
          <cell r="C10" t="str">
            <v>Recibidas</v>
          </cell>
          <cell r="E10" t="str">
            <v>Atendidas a Tiempo</v>
          </cell>
        </row>
        <row r="11">
          <cell r="A11" t="str">
            <v>Call Center</v>
          </cell>
          <cell r="C11">
            <v>14</v>
          </cell>
          <cell r="E11">
            <v>14</v>
          </cell>
        </row>
        <row r="12">
          <cell r="A12" t="str">
            <v>Presencial</v>
          </cell>
          <cell r="C12">
            <v>0</v>
          </cell>
          <cell r="E12">
            <v>0</v>
          </cell>
        </row>
        <row r="13">
          <cell r="A13" t="str">
            <v xml:space="preserve">Correo Electronico </v>
          </cell>
          <cell r="C13">
            <v>6</v>
          </cell>
          <cell r="E13">
            <v>6</v>
          </cell>
        </row>
        <row r="14">
          <cell r="A14" t="str">
            <v>Buzon de Quejas</v>
          </cell>
          <cell r="C14">
            <v>0</v>
          </cell>
          <cell r="E14">
            <v>0</v>
          </cell>
        </row>
        <row r="15">
          <cell r="A15" t="str">
            <v>SAIP</v>
          </cell>
          <cell r="C15">
            <v>0</v>
          </cell>
          <cell r="E15">
            <v>0</v>
          </cell>
        </row>
        <row r="16">
          <cell r="A16" t="str">
            <v>311 (TRES UNO UNO)</v>
          </cell>
          <cell r="C16">
            <v>0</v>
          </cell>
          <cell r="E16">
            <v>0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0CD8F8-67AC-4C4D-B6D4-565F0391FB81}" name="Tabla35710" displayName="Tabla35710" ref="A3:G8" totalsRowShown="0" headerRowDxfId="17" dataDxfId="16">
  <autoFilter ref="A3:G8" xr:uid="{890CD8F8-67AC-4C4D-B6D4-565F0391FB81}"/>
  <tableColumns count="7">
    <tableColumn id="1" xr3:uid="{A15ECB23-B832-4D58-87F2-4BBE051362B2}" name="Tipo de Queja" dataDxfId="15"/>
    <tableColumn id="2" xr3:uid="{433AFA3C-863B-490E-92F1-B0D5459BF438}" name="Estandar" dataDxfId="14"/>
    <tableColumn id="3" xr3:uid="{9AC8B599-67D5-4727-8C53-47BBA4267D6C}" name="Recibidas" dataDxfId="13">
      <calculatedColumnFormula>+VLOOKUP(Tabla35710[[#This Row],[Tipo de Queja]],'[1]Base de Datos'!$A$18:$G$24,5,)</calculatedColumnFormula>
    </tableColumn>
    <tableColumn id="5" xr3:uid="{E6774556-5095-4E77-9370-25D37F050ED0}" name="En Proceso" dataDxfId="12"/>
    <tableColumn id="6" xr3:uid="{DDC4242C-CBDE-4AB6-A4CE-45BA2857DFCD}" name="Completadas a Tiempo" dataDxfId="11">
      <calculatedColumnFormula>+Tabla35710[[#This Row],[Recibidas]]</calculatedColumnFormula>
    </tableColumn>
    <tableColumn id="7" xr3:uid="{4CCE7377-90AB-490C-8FD7-1968EF48D570}" name="Vencidas" dataDxfId="10">
      <calculatedColumnFormula>+Tabla35710[[#This Row],[Recibidas]]-Tabla35710[[#This Row],[Completadas a Tiempo]]</calculatedColumnFormula>
    </tableColumn>
    <tableColumn id="8" xr3:uid="{79A8443B-B549-48A7-8549-8902BE1B8EBC}" name="Porcentaje de Cumplimiento" dataDxfId="9">
      <calculatedColumnFormula>Tabla35710[[#This Row],[Recibidas]]/Tabla35710[[#This Row],[Completadas a Tiempo]]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827628-E477-4E0C-8527-AE605D478698}" name="Tabla346811" displayName="Tabla346811" ref="A10:G16" totalsRowShown="0" headerRowDxfId="8" dataDxfId="7">
  <tableColumns count="7">
    <tableColumn id="1" xr3:uid="{AF789411-47F5-42AD-BF67-7DE959AE966D}" name="Via " dataDxfId="6"/>
    <tableColumn id="2" xr3:uid="{ECCE1404-B830-4629-B9C5-2FAD3EC1C4F3}" name="Estandar" dataDxfId="5"/>
    <tableColumn id="3" xr3:uid="{ED8A62F8-1E5C-4B24-9D30-702E1F07E360}" name="Recibidas" dataDxfId="4">
      <calculatedColumnFormula>+VLOOKUP(Tabla346811[[#This Row],[Via ]],'[1]Base de Datos'!$A$52:$G$59,5,)</calculatedColumnFormula>
    </tableColumn>
    <tableColumn id="5" xr3:uid="{E797BEF0-6326-4852-960F-60C4A6D1C117}" name="En Proceso" dataDxfId="3"/>
    <tableColumn id="6" xr3:uid="{60AE065B-6815-4F76-95F1-D27EBEE4E77B}" name="Atendidas a Tiempo" dataDxfId="2">
      <calculatedColumnFormula>+Tabla346811[[#This Row],[Recibidas]]</calculatedColumnFormula>
    </tableColumn>
    <tableColumn id="7" xr3:uid="{7C4C70F8-584A-4843-8575-C98E55A68BA6}" name="Vencidas" dataDxfId="1">
      <calculatedColumnFormula>+Tabla346811[[#This Row],[Recibidas]]-Tabla346811[[#This Row],[Atendidas a Tiempo]]</calculatedColumnFormula>
    </tableColumn>
    <tableColumn id="8" xr3:uid="{DBBC66B5-78C9-4711-9874-62DFD262F500}" name="Porcentaje de Cumplimient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42D71-F2DE-4EA4-B191-253EF8DA75F8}">
  <dimension ref="A1:G18"/>
  <sheetViews>
    <sheetView tabSelected="1" zoomScale="70" zoomScaleNormal="70" workbookViewId="0">
      <selection activeCell="F6" sqref="F6"/>
    </sheetView>
  </sheetViews>
  <sheetFormatPr baseColWidth="10" defaultRowHeight="15" x14ac:dyDescent="0.25"/>
  <cols>
    <col min="1" max="1" width="24.42578125" bestFit="1" customWidth="1"/>
    <col min="2" max="2" width="41" customWidth="1"/>
    <col min="3" max="3" width="18.85546875" bestFit="1" customWidth="1"/>
    <col min="4" max="4" width="20.5703125" bestFit="1" customWidth="1"/>
    <col min="5" max="5" width="34.28515625" bestFit="1" customWidth="1"/>
    <col min="6" max="6" width="18.5703125" bestFit="1" customWidth="1"/>
    <col min="7" max="7" width="40.28515625" bestFit="1" customWidth="1"/>
    <col min="19" max="19" width="13.7109375" bestFit="1" customWidth="1"/>
  </cols>
  <sheetData>
    <row r="1" spans="1:7" ht="27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.75" thickBot="1" x14ac:dyDescent="0.3">
      <c r="A2" s="4"/>
      <c r="B2" s="5"/>
      <c r="C2" s="5"/>
      <c r="D2" s="5"/>
      <c r="E2" s="5"/>
      <c r="F2" s="5"/>
      <c r="G2" s="6"/>
    </row>
    <row r="3" spans="1:7" ht="18.7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56.25" x14ac:dyDescent="0.25">
      <c r="A4" s="8" t="s">
        <v>8</v>
      </c>
      <c r="B4" s="9" t="s">
        <v>9</v>
      </c>
      <c r="C4" s="10">
        <f>+VLOOKUP(Tabla35710[[#This Row],[Tipo de Queja]],'[1]Base de Datos'!$A$18:$G$24,5,)</f>
        <v>6</v>
      </c>
      <c r="D4" s="10">
        <v>0</v>
      </c>
      <c r="E4" s="10">
        <f>+Tabla35710[[#This Row],[Recibidas]]</f>
        <v>6</v>
      </c>
      <c r="F4" s="10">
        <f>+Tabla35710[[#This Row],[Recibidas]]-Tabla35710[[#This Row],[Completadas a Tiempo]]</f>
        <v>0</v>
      </c>
      <c r="G4" s="11">
        <f>Tabla35710[[#This Row],[Recibidas]]/Tabla35710[[#This Row],[Completadas a Tiempo]]</f>
        <v>1</v>
      </c>
    </row>
    <row r="5" spans="1:7" ht="56.25" x14ac:dyDescent="0.25">
      <c r="A5" s="8" t="s">
        <v>10</v>
      </c>
      <c r="B5" s="9" t="s">
        <v>9</v>
      </c>
      <c r="C5" s="10">
        <f>+VLOOKUP(Tabla35710[[#This Row],[Tipo de Queja]],'[1]Base de Datos'!$A$18:$G$24,5,)</f>
        <v>9</v>
      </c>
      <c r="D5" s="10">
        <v>0</v>
      </c>
      <c r="E5" s="10">
        <f>+Tabla35710[[#This Row],[Recibidas]]</f>
        <v>9</v>
      </c>
      <c r="F5" s="10">
        <f>+Tabla35710[[#This Row],[Recibidas]]-Tabla35710[[#This Row],[Completadas a Tiempo]]</f>
        <v>0</v>
      </c>
      <c r="G5" s="11">
        <f>Tabla35710[[#This Row],[Recibidas]]/Tabla35710[[#This Row],[Completadas a Tiempo]]</f>
        <v>1</v>
      </c>
    </row>
    <row r="6" spans="1:7" ht="56.25" x14ac:dyDescent="0.25">
      <c r="A6" s="12" t="s">
        <v>11</v>
      </c>
      <c r="B6" s="9" t="s">
        <v>9</v>
      </c>
      <c r="C6" s="10">
        <f>+VLOOKUP(Tabla35710[[#This Row],[Tipo de Queja]],'[1]Base de Datos'!$A$18:$G$24,5,)</f>
        <v>5</v>
      </c>
      <c r="D6" s="10">
        <v>0</v>
      </c>
      <c r="E6" s="10">
        <f>+Tabla35710[[#This Row],[Recibidas]]</f>
        <v>5</v>
      </c>
      <c r="F6" s="10">
        <f>+Tabla35710[[#This Row],[Recibidas]]-Tabla35710[[#This Row],[Completadas a Tiempo]]</f>
        <v>0</v>
      </c>
      <c r="G6" s="11">
        <f>Tabla35710[[#This Row],[Recibidas]]/Tabla35710[[#This Row],[Completadas a Tiempo]]</f>
        <v>1</v>
      </c>
    </row>
    <row r="7" spans="1:7" ht="56.25" x14ac:dyDescent="0.25">
      <c r="A7" s="13" t="s">
        <v>12</v>
      </c>
      <c r="B7" s="9" t="s">
        <v>9</v>
      </c>
      <c r="C7" s="10">
        <f>+VLOOKUP(Tabla35710[[#This Row],[Tipo de Queja]],'[1]Base de Datos'!$A$18:$G$24,5,)</f>
        <v>0</v>
      </c>
      <c r="D7" s="10">
        <v>0</v>
      </c>
      <c r="E7" s="10">
        <f>+Tabla35710[[#This Row],[Recibidas]]</f>
        <v>0</v>
      </c>
      <c r="F7" s="10">
        <f>+Tabla35710[[#This Row],[Recibidas]]-Tabla35710[[#This Row],[Completadas a Tiempo]]</f>
        <v>0</v>
      </c>
      <c r="G7" s="11" t="s">
        <v>13</v>
      </c>
    </row>
    <row r="8" spans="1:7" ht="56.25" x14ac:dyDescent="0.25">
      <c r="A8" s="8" t="s">
        <v>14</v>
      </c>
      <c r="B8" s="9" t="s">
        <v>9</v>
      </c>
      <c r="C8" s="10">
        <f>+VLOOKUP(Tabla35710[[#This Row],[Tipo de Queja]],'[1]Base de Datos'!$A$18:$G$24,5,)</f>
        <v>0</v>
      </c>
      <c r="D8" s="10">
        <v>0</v>
      </c>
      <c r="E8" s="10">
        <f>+Tabla35710[[#This Row],[Recibidas]]</f>
        <v>0</v>
      </c>
      <c r="F8" s="10">
        <f>+Tabla35710[[#This Row],[Recibidas]]-Tabla35710[[#This Row],[Completadas a Tiempo]]</f>
        <v>0</v>
      </c>
      <c r="G8" s="11" t="s">
        <v>13</v>
      </c>
    </row>
    <row r="9" spans="1:7" ht="18.75" x14ac:dyDescent="0.3">
      <c r="A9" s="14"/>
      <c r="B9" s="14"/>
      <c r="C9" s="14"/>
      <c r="D9" s="14"/>
      <c r="E9" s="14"/>
      <c r="F9" s="14"/>
      <c r="G9" s="14"/>
    </row>
    <row r="10" spans="1:7" ht="18.75" x14ac:dyDescent="0.25">
      <c r="A10" s="7" t="s">
        <v>15</v>
      </c>
      <c r="B10" s="7" t="s">
        <v>2</v>
      </c>
      <c r="C10" s="7" t="s">
        <v>3</v>
      </c>
      <c r="D10" s="7" t="s">
        <v>4</v>
      </c>
      <c r="E10" s="7" t="s">
        <v>16</v>
      </c>
      <c r="F10" s="7" t="s">
        <v>6</v>
      </c>
      <c r="G10" s="7" t="s">
        <v>7</v>
      </c>
    </row>
    <row r="11" spans="1:7" ht="56.25" x14ac:dyDescent="0.25">
      <c r="A11" s="8" t="s">
        <v>17</v>
      </c>
      <c r="B11" s="9" t="s">
        <v>18</v>
      </c>
      <c r="C11" s="10">
        <f>+VLOOKUP(Tabla346811[[#This Row],[Via ]],'[1]Base de Datos'!$A$52:$G$59,5,)</f>
        <v>14</v>
      </c>
      <c r="D11" s="10">
        <v>0</v>
      </c>
      <c r="E11" s="10">
        <f>+Tabla346811[[#This Row],[Recibidas]]</f>
        <v>14</v>
      </c>
      <c r="F11" s="10">
        <f>+Tabla346811[[#This Row],[Recibidas]]-Tabla346811[[#This Row],[Atendidas a Tiempo]]</f>
        <v>0</v>
      </c>
      <c r="G11" s="11">
        <f>+Tabla346811[[#This Row],[Recibidas]]/Tabla346811[[#This Row],[Atendidas a Tiempo]]</f>
        <v>1</v>
      </c>
    </row>
    <row r="12" spans="1:7" ht="56.25" x14ac:dyDescent="0.25">
      <c r="A12" s="8" t="s">
        <v>19</v>
      </c>
      <c r="B12" s="9" t="s">
        <v>18</v>
      </c>
      <c r="C12" s="10">
        <f>+VLOOKUP(Tabla346811[[#This Row],[Via ]],'[1]Base de Datos'!$A$52:$G$59,5,)</f>
        <v>0</v>
      </c>
      <c r="D12" s="10">
        <v>0</v>
      </c>
      <c r="E12" s="10">
        <f>+Tabla346811[[#This Row],[Recibidas]]</f>
        <v>0</v>
      </c>
      <c r="F12" s="10">
        <f>+Tabla346811[[#This Row],[Recibidas]]-Tabla346811[[#This Row],[Atendidas a Tiempo]]</f>
        <v>0</v>
      </c>
      <c r="G12" s="11" t="s">
        <v>13</v>
      </c>
    </row>
    <row r="13" spans="1:7" ht="56.25" x14ac:dyDescent="0.25">
      <c r="A13" s="12" t="s">
        <v>20</v>
      </c>
      <c r="B13" s="9" t="s">
        <v>18</v>
      </c>
      <c r="C13" s="10">
        <f>+VLOOKUP(Tabla346811[[#This Row],[Via ]],'[1]Base de Datos'!$A$52:$G$59,5,)</f>
        <v>6</v>
      </c>
      <c r="D13" s="10">
        <v>0</v>
      </c>
      <c r="E13" s="10">
        <f>+Tabla346811[[#This Row],[Recibidas]]</f>
        <v>6</v>
      </c>
      <c r="F13" s="10">
        <f>+Tabla346811[[#This Row],[Recibidas]]-Tabla346811[[#This Row],[Atendidas a Tiempo]]</f>
        <v>0</v>
      </c>
      <c r="G13" s="11">
        <f>+Tabla346811[[#This Row],[Recibidas]]/Tabla346811[[#This Row],[Atendidas a Tiempo]]</f>
        <v>1</v>
      </c>
    </row>
    <row r="14" spans="1:7" ht="56.25" x14ac:dyDescent="0.25">
      <c r="A14" s="15" t="s">
        <v>21</v>
      </c>
      <c r="B14" s="9" t="s">
        <v>18</v>
      </c>
      <c r="C14" s="10">
        <f>+VLOOKUP(Tabla346811[[#This Row],[Via ]],'[1]Base de Datos'!$A$52:$G$59,5,)</f>
        <v>0</v>
      </c>
      <c r="D14" s="10">
        <v>0</v>
      </c>
      <c r="E14" s="10">
        <f>+Tabla346811[[#This Row],[Recibidas]]</f>
        <v>0</v>
      </c>
      <c r="F14" s="10">
        <f>+Tabla346811[[#This Row],[Recibidas]]-Tabla346811[[#This Row],[Atendidas a Tiempo]]</f>
        <v>0</v>
      </c>
      <c r="G14" s="11" t="s">
        <v>13</v>
      </c>
    </row>
    <row r="15" spans="1:7" ht="56.25" x14ac:dyDescent="0.25">
      <c r="A15" s="8" t="s">
        <v>22</v>
      </c>
      <c r="B15" s="9" t="s">
        <v>18</v>
      </c>
      <c r="C15" s="10">
        <f>+VLOOKUP(Tabla346811[[#This Row],[Via ]],'[1]Base de Datos'!$A$52:$G$59,5,)</f>
        <v>0</v>
      </c>
      <c r="D15" s="10">
        <v>0</v>
      </c>
      <c r="E15" s="10">
        <f>+Tabla346811[[#This Row],[Recibidas]]</f>
        <v>0</v>
      </c>
      <c r="F15" s="10">
        <f>+Tabla346811[[#This Row],[Recibidas]]-Tabla346811[[#This Row],[Atendidas a Tiempo]]</f>
        <v>0</v>
      </c>
      <c r="G15" s="11" t="s">
        <v>13</v>
      </c>
    </row>
    <row r="16" spans="1:7" ht="56.25" x14ac:dyDescent="0.25">
      <c r="A16" s="8" t="s">
        <v>23</v>
      </c>
      <c r="B16" s="9" t="s">
        <v>18</v>
      </c>
      <c r="C16" s="10">
        <v>0</v>
      </c>
      <c r="D16" s="10">
        <v>0</v>
      </c>
      <c r="E16" s="10">
        <f>+Tabla346811[[#This Row],[Recibidas]]</f>
        <v>0</v>
      </c>
      <c r="F16" s="10">
        <f>+Tabla346811[[#This Row],[Recibidas]]-Tabla346811[[#This Row],[Atendidas a Tiempo]]</f>
        <v>0</v>
      </c>
      <c r="G16" s="11" t="s">
        <v>13</v>
      </c>
    </row>
    <row r="17" spans="2:7" ht="15.75" thickBot="1" x14ac:dyDescent="0.3"/>
    <row r="18" spans="2:7" ht="22.5" x14ac:dyDescent="0.25">
      <c r="B18" s="16" t="s">
        <v>24</v>
      </c>
      <c r="C18" s="16"/>
      <c r="D18" s="16"/>
      <c r="E18" s="16"/>
      <c r="F18" s="16"/>
      <c r="G18" s="17"/>
    </row>
  </sheetData>
  <mergeCells count="2">
    <mergeCell ref="A1:G2"/>
    <mergeCell ref="B18:F18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Fernandez</dc:creator>
  <cp:lastModifiedBy>Ivan Fernandez</cp:lastModifiedBy>
  <dcterms:created xsi:type="dcterms:W3CDTF">2022-10-14T14:40:49Z</dcterms:created>
  <dcterms:modified xsi:type="dcterms:W3CDTF">2022-10-14T14:41:22Z</dcterms:modified>
</cp:coreProperties>
</file>